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8195" windowHeight="12330" activeTab="3"/>
  </bookViews>
  <sheets>
    <sheet name="C3 U-U" sheetId="6" r:id="rId1"/>
    <sheet name="C2 a" sheetId="5" r:id="rId2"/>
    <sheet name="C1 v_átl" sheetId="1" r:id="rId3"/>
    <sheet name="C4 U+U" sheetId="4" r:id="rId4"/>
  </sheets>
  <calcPr calcId="145621"/>
</workbook>
</file>

<file path=xl/calcChain.xml><?xml version="1.0" encoding="utf-8"?>
<calcChain xmlns="http://schemas.openxmlformats.org/spreadsheetml/2006/main">
  <c r="K5" i="6" l="1"/>
  <c r="L5" i="6" s="1"/>
  <c r="M5" i="6" s="1"/>
  <c r="C8" i="6"/>
  <c r="K6" i="6"/>
  <c r="L6" i="6" s="1"/>
  <c r="M6" i="6" s="1"/>
  <c r="E6" i="6"/>
  <c r="E5" i="6"/>
  <c r="K4" i="6"/>
  <c r="L4" i="6" s="1"/>
  <c r="M4" i="6" s="1"/>
  <c r="E4" i="6"/>
  <c r="M8" i="6" l="1"/>
  <c r="D8" i="6" s="1"/>
  <c r="C8" i="5"/>
  <c r="K6" i="5"/>
  <c r="L6" i="5" s="1"/>
  <c r="M6" i="5" s="1"/>
  <c r="E6" i="5"/>
  <c r="L5" i="5"/>
  <c r="M5" i="5" s="1"/>
  <c r="K5" i="5"/>
  <c r="E5" i="5"/>
  <c r="K4" i="5"/>
  <c r="L4" i="5" s="1"/>
  <c r="M4" i="5" s="1"/>
  <c r="E4" i="5"/>
  <c r="N6" i="6" l="1"/>
  <c r="N4" i="6"/>
  <c r="N5" i="6"/>
  <c r="M8" i="5"/>
  <c r="D8" i="5" s="1"/>
  <c r="N4" i="5"/>
  <c r="N6" i="5"/>
  <c r="C8" i="4"/>
  <c r="L4" i="4"/>
  <c r="M4" i="4" s="1"/>
  <c r="K6" i="4"/>
  <c r="L6" i="4" s="1"/>
  <c r="M6" i="4" s="1"/>
  <c r="K5" i="4"/>
  <c r="L5" i="4" s="1"/>
  <c r="M5" i="4" s="1"/>
  <c r="K4" i="4"/>
  <c r="E6" i="4"/>
  <c r="E5" i="4"/>
  <c r="E4" i="4"/>
  <c r="N5" i="5" l="1"/>
  <c r="M8" i="4"/>
  <c r="D8" i="4" s="1"/>
  <c r="E6" i="1"/>
  <c r="E5" i="1"/>
  <c r="E4" i="1"/>
  <c r="K6" i="1"/>
  <c r="L6" i="1" s="1"/>
  <c r="M6" i="1" s="1"/>
  <c r="K5" i="1"/>
  <c r="L5" i="1" s="1"/>
  <c r="M5" i="1" s="1"/>
  <c r="K4" i="1"/>
  <c r="L4" i="1" s="1"/>
  <c r="M4" i="1" s="1"/>
  <c r="C8" i="1"/>
  <c r="N6" i="4" l="1"/>
  <c r="N4" i="4"/>
  <c r="N5" i="4"/>
  <c r="M8" i="1"/>
  <c r="D8" i="1" s="1"/>
  <c r="N6" i="1" l="1"/>
  <c r="N5" i="1"/>
  <c r="N4" i="1"/>
</calcChain>
</file>

<file path=xl/sharedStrings.xml><?xml version="1.0" encoding="utf-8"?>
<sst xmlns="http://schemas.openxmlformats.org/spreadsheetml/2006/main" count="72" uniqueCount="19">
  <si>
    <t>t</t>
  </si>
  <si>
    <t>x1</t>
  </si>
  <si>
    <t>x2</t>
  </si>
  <si>
    <t>várható</t>
  </si>
  <si>
    <t>hiba</t>
  </si>
  <si>
    <t>v</t>
  </si>
  <si>
    <t>alsó</t>
  </si>
  <si>
    <t>felső</t>
  </si>
  <si>
    <t>parc der</t>
  </si>
  <si>
    <t>p1</t>
  </si>
  <si>
    <t>p2</t>
  </si>
  <si>
    <t>p3</t>
  </si>
  <si>
    <t>U1</t>
  </si>
  <si>
    <t>U2</t>
  </si>
  <si>
    <t>R</t>
  </si>
  <si>
    <t>I</t>
  </si>
  <si>
    <t>v1</t>
  </si>
  <si>
    <t>v2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</si>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</sst>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00E+0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0" fillId="2" borderId="0" xfId="0" applyFill="1"/>
    <xf numFmtId="0" fontId="0" fillId="3" borderId="0" xfId="0" applyFill="1"/>
    <xf numFmtId="0" fontId="0" fillId="4" borderId="0" xfId="0" applyFill="1"/>
    <xf numFmtId="164" fontId="0" fillId="4" borderId="0" xfId="0" applyNumberFormat="1" applyFill="1"/>
    <xf numFmtId="0" fontId="0" fillId="0" borderId="0" xfId="0" applyFill="1"/>
    <xf numFmtId="165" fontId="0" fillId="4" borderId="0" xfId="0" applyNumberFormat="1" applyFill="1"/>
    <xf numFmtId="166" fontId="0" fillId="4" borderId="0" xfId="0" applyNumberForma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E6" sqref="E6"/>
    </sheetView>
  </sheetViews>
  <sheetFormatPr defaultRowHeight="15" x14ac:dyDescent="0.25"/>
  <cols>
    <col min="2" max="2" width="5" customWidth="1"/>
    <col min="3" max="3" width="8.7109375" customWidth="1"/>
    <col min="4" max="4" width="9.7109375" customWidth="1"/>
    <col min="5" max="5" width="6.7109375" customWidth="1"/>
    <col min="10" max="10" width="4.28515625" customWidth="1"/>
    <col min="11" max="11" width="10" bestFit="1" customWidth="1"/>
  </cols>
  <sheetData>
    <row r="1" spans="1:14" x14ac:dyDescent="0.25">
      <c r="C1" t="s">
        <v>3</v>
      </c>
      <c r="D1" t="s">
        <v>4</v>
      </c>
      <c r="F1" t="s">
        <v>3</v>
      </c>
      <c r="G1" t="s">
        <v>3</v>
      </c>
      <c r="H1" t="s">
        <v>4</v>
      </c>
      <c r="I1" t="s">
        <v>4</v>
      </c>
      <c r="K1" t="s">
        <v>8</v>
      </c>
    </row>
    <row r="2" spans="1:14" x14ac:dyDescent="0.25">
      <c r="F2" t="s">
        <v>6</v>
      </c>
      <c r="G2" t="s">
        <v>7</v>
      </c>
      <c r="H2" t="s">
        <v>6</v>
      </c>
      <c r="I2" t="s">
        <v>7</v>
      </c>
    </row>
    <row r="4" spans="1:14" x14ac:dyDescent="0.25">
      <c r="A4" t="s">
        <v>9</v>
      </c>
      <c r="B4" t="s">
        <v>12</v>
      </c>
      <c r="C4" s="3">
        <v>24.11</v>
      </c>
      <c r="D4" s="3">
        <v>0.31</v>
      </c>
      <c r="E4" s="1">
        <f>0.02*C4</f>
        <v>0.48220000000000002</v>
      </c>
      <c r="F4" s="4">
        <v>21.1</v>
      </c>
      <c r="G4" s="4">
        <v>29.9</v>
      </c>
      <c r="H4" s="4">
        <v>0.31</v>
      </c>
      <c r="I4" s="4">
        <v>0.39</v>
      </c>
      <c r="K4" s="9">
        <f>1/C6</f>
        <v>6.4892926670992858E-4</v>
      </c>
      <c r="L4">
        <f>K4*D4</f>
        <v>2.0116807268007785E-4</v>
      </c>
      <c r="M4">
        <f>L4^2</f>
        <v>4.0468593465817083E-8</v>
      </c>
      <c r="N4" s="2">
        <f>M4/$M$8</f>
        <v>0.14559316544981718</v>
      </c>
    </row>
    <row r="5" spans="1:14" x14ac:dyDescent="0.25">
      <c r="A5" t="s">
        <v>10</v>
      </c>
      <c r="B5" t="s">
        <v>13</v>
      </c>
      <c r="C5" s="3">
        <v>17.190000000000001</v>
      </c>
      <c r="D5" s="3">
        <v>0.28000000000000003</v>
      </c>
      <c r="E5" s="1">
        <f>0.02*C5</f>
        <v>0.34380000000000005</v>
      </c>
      <c r="F5" s="4">
        <v>11.1</v>
      </c>
      <c r="G5" s="4">
        <v>19.899999999999999</v>
      </c>
      <c r="H5" s="4">
        <v>0.21</v>
      </c>
      <c r="I5" s="4">
        <v>0.28999999999999998</v>
      </c>
      <c r="K5" s="9">
        <f>-1/C6</f>
        <v>-6.4892926670992858E-4</v>
      </c>
      <c r="L5">
        <f>K5*D5</f>
        <v>-1.8170019467878001E-4</v>
      </c>
      <c r="M5">
        <f>L5^2</f>
        <v>3.3014960746306557E-8</v>
      </c>
      <c r="N5" s="2">
        <f>M5/$M$8</f>
        <v>0.11877735870203611</v>
      </c>
    </row>
    <row r="6" spans="1:14" x14ac:dyDescent="0.25">
      <c r="A6" t="s">
        <v>11</v>
      </c>
      <c r="B6" t="s">
        <v>14</v>
      </c>
      <c r="C6" s="3">
        <v>1541</v>
      </c>
      <c r="D6" s="3">
        <v>26</v>
      </c>
      <c r="E6" s="1">
        <f>0.02*C6</f>
        <v>30.82</v>
      </c>
      <c r="F6" s="4">
        <v>1510</v>
      </c>
      <c r="G6" s="4">
        <v>1980</v>
      </c>
      <c r="H6" s="4">
        <v>21</v>
      </c>
      <c r="I6" s="4">
        <v>29</v>
      </c>
      <c r="K6" s="9">
        <f>-(C4+C5)/C6^2</f>
        <v>-1.7391809678857916E-5</v>
      </c>
      <c r="L6">
        <f>K6*D6</f>
        <v>-4.5218705165030583E-4</v>
      </c>
      <c r="M6">
        <f>L6^2</f>
        <v>2.0447312968019636E-7</v>
      </c>
      <c r="N6" s="2">
        <f>M6/$M$8</f>
        <v>0.73562947584814664</v>
      </c>
    </row>
    <row r="8" spans="1:14" x14ac:dyDescent="0.25">
      <c r="B8" t="s">
        <v>15</v>
      </c>
      <c r="C8" s="8">
        <f>(C4-C5)/C6</f>
        <v>4.4905905256327049E-3</v>
      </c>
      <c r="D8" s="9">
        <f>SQRT(M8)</f>
        <v>5.272159746179169E-4</v>
      </c>
      <c r="M8">
        <f>SUM(M4:M6)</f>
        <v>2.7795668389232001E-7</v>
      </c>
    </row>
    <row r="9" spans="1:14" x14ac:dyDescent="0.25">
      <c r="K9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I12" sqref="I12"/>
    </sheetView>
  </sheetViews>
  <sheetFormatPr defaultRowHeight="15" x14ac:dyDescent="0.25"/>
  <cols>
    <col min="2" max="2" width="5" customWidth="1"/>
    <col min="3" max="3" width="8.7109375" customWidth="1"/>
    <col min="4" max="4" width="7.85546875" customWidth="1"/>
    <col min="5" max="5" width="6.7109375" customWidth="1"/>
    <col min="10" max="10" width="4.28515625" customWidth="1"/>
  </cols>
  <sheetData>
    <row r="1" spans="1:14" x14ac:dyDescent="0.25">
      <c r="C1" t="s">
        <v>3</v>
      </c>
      <c r="D1" t="s">
        <v>4</v>
      </c>
      <c r="F1" t="s">
        <v>3</v>
      </c>
      <c r="G1" t="s">
        <v>3</v>
      </c>
      <c r="H1" t="s">
        <v>4</v>
      </c>
      <c r="I1" t="s">
        <v>4</v>
      </c>
      <c r="K1" t="s">
        <v>8</v>
      </c>
    </row>
    <row r="2" spans="1:14" x14ac:dyDescent="0.25">
      <c r="F2" t="s">
        <v>6</v>
      </c>
      <c r="G2" t="s">
        <v>7</v>
      </c>
      <c r="H2" t="s">
        <v>6</v>
      </c>
      <c r="I2" t="s">
        <v>7</v>
      </c>
    </row>
    <row r="4" spans="1:14" x14ac:dyDescent="0.25">
      <c r="A4" t="s">
        <v>9</v>
      </c>
      <c r="B4" t="s">
        <v>0</v>
      </c>
      <c r="C4" s="3">
        <v>6.17</v>
      </c>
      <c r="D4" s="3">
        <v>0.18</v>
      </c>
      <c r="E4" s="1">
        <f>0.02*C4</f>
        <v>0.1234</v>
      </c>
      <c r="F4" s="4">
        <v>4.5199999999999996</v>
      </c>
      <c r="G4" s="4">
        <v>6.41</v>
      </c>
      <c r="H4" s="4">
        <v>0.11</v>
      </c>
      <c r="I4" s="4">
        <v>0.19</v>
      </c>
      <c r="K4" s="5">
        <f>(C5-C6)/C4^2</f>
        <v>-0.79382382995043199</v>
      </c>
      <c r="L4">
        <f>K4*D4</f>
        <v>-0.14288828939107776</v>
      </c>
      <c r="M4">
        <f>L4^2</f>
        <v>2.0417063245108384E-2</v>
      </c>
      <c r="N4" s="2">
        <f>M4/$M$8</f>
        <v>0.56710971844216473</v>
      </c>
    </row>
    <row r="5" spans="1:14" x14ac:dyDescent="0.25">
      <c r="A5" t="s">
        <v>10</v>
      </c>
      <c r="B5" t="s">
        <v>16</v>
      </c>
      <c r="C5" s="3">
        <v>6.82</v>
      </c>
      <c r="D5" s="3">
        <v>0.38</v>
      </c>
      <c r="E5" s="1">
        <f>0.02*C5</f>
        <v>0.13640000000000002</v>
      </c>
      <c r="F5" s="4">
        <v>2.0499999999999998</v>
      </c>
      <c r="G5" s="4">
        <v>7.95</v>
      </c>
      <c r="H5" s="4">
        <v>0.33</v>
      </c>
      <c r="I5" s="4">
        <v>0.55000000000000004</v>
      </c>
      <c r="K5" s="5">
        <f>-1/C4</f>
        <v>-0.16207455429497569</v>
      </c>
      <c r="L5">
        <f>K5*D5</f>
        <v>-6.1588330632090765E-2</v>
      </c>
      <c r="M5">
        <f>L5^2</f>
        <v>3.7931224700477298E-3</v>
      </c>
      <c r="N5" s="2">
        <f>M5/$M$8</f>
        <v>0.10535876733010517</v>
      </c>
    </row>
    <row r="6" spans="1:14" x14ac:dyDescent="0.25">
      <c r="A6" t="s">
        <v>11</v>
      </c>
      <c r="B6" t="s">
        <v>17</v>
      </c>
      <c r="C6" s="3">
        <v>37.04</v>
      </c>
      <c r="D6" s="3">
        <v>0.67</v>
      </c>
      <c r="E6" s="1">
        <f>0.02*C6</f>
        <v>0.74080000000000001</v>
      </c>
      <c r="F6" s="4">
        <v>20.45</v>
      </c>
      <c r="G6" s="4">
        <v>61.23</v>
      </c>
      <c r="H6" s="4">
        <v>0.48</v>
      </c>
      <c r="I6" s="4">
        <v>0.68</v>
      </c>
      <c r="K6" s="5">
        <f>1/C4</f>
        <v>0.16207455429497569</v>
      </c>
      <c r="L6">
        <f>K6*D6</f>
        <v>0.10858995137763372</v>
      </c>
      <c r="M6">
        <f>L6^2</f>
        <v>1.1791777540196856E-2</v>
      </c>
      <c r="N6" s="2">
        <f>M6/$M$8</f>
        <v>0.32753151422773003</v>
      </c>
    </row>
    <row r="8" spans="1:14" x14ac:dyDescent="0.25">
      <c r="B8" t="s">
        <v>18</v>
      </c>
      <c r="C8" s="6">
        <f>(C6-C5)/C4</f>
        <v>4.8978930307941653</v>
      </c>
      <c r="D8" s="5">
        <f>SQRT(M8)</f>
        <v>0.18974183317168877</v>
      </c>
      <c r="M8">
        <f>SUM(M4:M6)</f>
        <v>3.6001963255352973E-2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E6" sqref="E6"/>
    </sheetView>
  </sheetViews>
  <sheetFormatPr defaultRowHeight="15" x14ac:dyDescent="0.25"/>
  <cols>
    <col min="2" max="2" width="5" customWidth="1"/>
    <col min="3" max="3" width="8.7109375" customWidth="1"/>
    <col min="4" max="4" width="7.85546875" customWidth="1"/>
    <col min="5" max="5" width="6.7109375" customWidth="1"/>
    <col min="10" max="10" width="4.28515625" customWidth="1"/>
  </cols>
  <sheetData>
    <row r="1" spans="1:14" x14ac:dyDescent="0.25">
      <c r="C1" t="s">
        <v>3</v>
      </c>
      <c r="D1" t="s">
        <v>4</v>
      </c>
      <c r="F1" t="s">
        <v>3</v>
      </c>
      <c r="G1" t="s">
        <v>3</v>
      </c>
      <c r="H1" t="s">
        <v>4</v>
      </c>
      <c r="I1" t="s">
        <v>4</v>
      </c>
      <c r="K1" t="s">
        <v>8</v>
      </c>
    </row>
    <row r="2" spans="1:14" x14ac:dyDescent="0.25">
      <c r="F2" t="s">
        <v>6</v>
      </c>
      <c r="G2" t="s">
        <v>7</v>
      </c>
      <c r="H2" t="s">
        <v>6</v>
      </c>
      <c r="I2" t="s">
        <v>7</v>
      </c>
    </row>
    <row r="4" spans="1:14" x14ac:dyDescent="0.25">
      <c r="A4" t="s">
        <v>9</v>
      </c>
      <c r="B4" t="s">
        <v>0</v>
      </c>
      <c r="C4" s="3">
        <v>6.17</v>
      </c>
      <c r="D4" s="3">
        <v>0.18</v>
      </c>
      <c r="E4" s="1">
        <f>0.02*C4</f>
        <v>0.1234</v>
      </c>
      <c r="F4" s="4">
        <v>4.5199999999999996</v>
      </c>
      <c r="G4" s="4">
        <v>6.41</v>
      </c>
      <c r="H4" s="4">
        <v>0.11</v>
      </c>
      <c r="I4" s="4">
        <v>0.19</v>
      </c>
      <c r="K4" s="5">
        <f>(C5-C6)/C4^2</f>
        <v>-0.79382382995043199</v>
      </c>
      <c r="L4">
        <f>K4*D4</f>
        <v>-0.14288828939107776</v>
      </c>
      <c r="M4">
        <f>L4^2</f>
        <v>2.0417063245108384E-2</v>
      </c>
      <c r="N4" s="2">
        <f>M4/$M$8</f>
        <v>0.56710971844216473</v>
      </c>
    </row>
    <row r="5" spans="1:14" x14ac:dyDescent="0.25">
      <c r="A5" t="s">
        <v>10</v>
      </c>
      <c r="B5" t="s">
        <v>1</v>
      </c>
      <c r="C5" s="3">
        <v>6.82</v>
      </c>
      <c r="D5" s="3">
        <v>0.38</v>
      </c>
      <c r="E5" s="1">
        <f>0.02*C5</f>
        <v>0.13640000000000002</v>
      </c>
      <c r="F5" s="4">
        <v>2.0499999999999998</v>
      </c>
      <c r="G5" s="4">
        <v>7.95</v>
      </c>
      <c r="H5" s="4">
        <v>0.33</v>
      </c>
      <c r="I5" s="4">
        <v>0.55000000000000004</v>
      </c>
      <c r="K5" s="5">
        <f>-1/C4</f>
        <v>-0.16207455429497569</v>
      </c>
      <c r="L5">
        <f>K5*D5</f>
        <v>-6.1588330632090765E-2</v>
      </c>
      <c r="M5">
        <f>L5^2</f>
        <v>3.7931224700477298E-3</v>
      </c>
      <c r="N5" s="2">
        <f>M5/$M$8</f>
        <v>0.10535876733010517</v>
      </c>
    </row>
    <row r="6" spans="1:14" x14ac:dyDescent="0.25">
      <c r="A6" t="s">
        <v>11</v>
      </c>
      <c r="B6" t="s">
        <v>2</v>
      </c>
      <c r="C6" s="3">
        <v>37.04</v>
      </c>
      <c r="D6" s="3">
        <v>0.67</v>
      </c>
      <c r="E6" s="1">
        <f>0.02*C6</f>
        <v>0.74080000000000001</v>
      </c>
      <c r="F6" s="4">
        <v>20.45</v>
      </c>
      <c r="G6" s="4">
        <v>61.23</v>
      </c>
      <c r="H6" s="4">
        <v>0.48</v>
      </c>
      <c r="I6" s="4">
        <v>0.68</v>
      </c>
      <c r="K6" s="5">
        <f>1/C4</f>
        <v>0.16207455429497569</v>
      </c>
      <c r="L6">
        <f>K6*D6</f>
        <v>0.10858995137763372</v>
      </c>
      <c r="M6">
        <f>L6^2</f>
        <v>1.1791777540196856E-2</v>
      </c>
      <c r="N6" s="2">
        <f>M6/$M$8</f>
        <v>0.32753151422773003</v>
      </c>
    </row>
    <row r="8" spans="1:14" x14ac:dyDescent="0.25">
      <c r="B8" t="s">
        <v>5</v>
      </c>
      <c r="C8" s="6">
        <f>(C6-C5)/C4</f>
        <v>4.8978930307941653</v>
      </c>
      <c r="D8" s="5">
        <f>SQRT(M8)</f>
        <v>0.18974183317168877</v>
      </c>
      <c r="M8">
        <f>SUM(M4:M6)</f>
        <v>3.6001963255352973E-2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I31" sqref="I31"/>
    </sheetView>
  </sheetViews>
  <sheetFormatPr defaultRowHeight="15" x14ac:dyDescent="0.25"/>
  <cols>
    <col min="2" max="2" width="5" customWidth="1"/>
    <col min="3" max="3" width="8.7109375" customWidth="1"/>
    <col min="4" max="4" width="9.7109375" customWidth="1"/>
    <col min="5" max="5" width="6.7109375" customWidth="1"/>
    <col min="10" max="10" width="4.28515625" customWidth="1"/>
    <col min="11" max="11" width="10" bestFit="1" customWidth="1"/>
  </cols>
  <sheetData>
    <row r="1" spans="1:14" x14ac:dyDescent="0.25">
      <c r="C1" t="s">
        <v>3</v>
      </c>
      <c r="D1" t="s">
        <v>4</v>
      </c>
      <c r="F1" t="s">
        <v>3</v>
      </c>
      <c r="G1" t="s">
        <v>3</v>
      </c>
      <c r="H1" t="s">
        <v>4</v>
      </c>
      <c r="I1" t="s">
        <v>4</v>
      </c>
      <c r="K1" t="s">
        <v>8</v>
      </c>
    </row>
    <row r="2" spans="1:14" x14ac:dyDescent="0.25">
      <c r="F2" t="s">
        <v>6</v>
      </c>
      <c r="G2" t="s">
        <v>7</v>
      </c>
      <c r="H2" t="s">
        <v>6</v>
      </c>
      <c r="I2" t="s">
        <v>7</v>
      </c>
    </row>
    <row r="4" spans="1:14" x14ac:dyDescent="0.25">
      <c r="A4" t="s">
        <v>9</v>
      </c>
      <c r="B4" t="s">
        <v>12</v>
      </c>
      <c r="C4" s="3">
        <v>26.91</v>
      </c>
      <c r="D4" s="3">
        <v>0.38</v>
      </c>
      <c r="E4" s="1">
        <f>0.02*C4</f>
        <v>0.53820000000000001</v>
      </c>
      <c r="F4" s="4">
        <v>21.1</v>
      </c>
      <c r="G4" s="4">
        <v>29.9</v>
      </c>
      <c r="H4" s="4">
        <v>0.31</v>
      </c>
      <c r="I4" s="4">
        <v>0.39</v>
      </c>
      <c r="K4" s="9">
        <f>1/C6</f>
        <v>5.6274620146314015E-4</v>
      </c>
      <c r="L4">
        <f>K4*D4</f>
        <v>2.1384355655599326E-4</v>
      </c>
      <c r="M4">
        <f>L4^2</f>
        <v>4.5729066680516289E-8</v>
      </c>
      <c r="N4" s="2">
        <f>M4/$M$8</f>
        <v>0.25830417894640145</v>
      </c>
    </row>
    <row r="5" spans="1:14" x14ac:dyDescent="0.25">
      <c r="A5" t="s">
        <v>10</v>
      </c>
      <c r="B5" t="s">
        <v>13</v>
      </c>
      <c r="C5" s="3">
        <v>11.26</v>
      </c>
      <c r="D5" s="3">
        <v>0.23</v>
      </c>
      <c r="E5" s="1">
        <f>0.02*C5</f>
        <v>0.22520000000000001</v>
      </c>
      <c r="F5" s="4">
        <v>11.1</v>
      </c>
      <c r="G5" s="4">
        <v>19.899999999999999</v>
      </c>
      <c r="H5" s="4">
        <v>0.21</v>
      </c>
      <c r="I5" s="4">
        <v>0.28999999999999998</v>
      </c>
      <c r="K5" s="9">
        <f>1/C6</f>
        <v>5.6274620146314015E-4</v>
      </c>
      <c r="L5">
        <f>K5*D5</f>
        <v>1.2943162633652225E-4</v>
      </c>
      <c r="M5">
        <f>L5^2</f>
        <v>1.6752545896117122E-8</v>
      </c>
      <c r="N5" s="2">
        <f>M5/$M$8</f>
        <v>9.4628054475516907E-2</v>
      </c>
    </row>
    <row r="6" spans="1:14" x14ac:dyDescent="0.25">
      <c r="A6" t="s">
        <v>11</v>
      </c>
      <c r="B6" t="s">
        <v>14</v>
      </c>
      <c r="C6" s="3">
        <v>1777</v>
      </c>
      <c r="D6" s="3">
        <v>28</v>
      </c>
      <c r="E6" s="1">
        <f>0.02*C6</f>
        <v>35.54</v>
      </c>
      <c r="F6" s="4">
        <v>1510</v>
      </c>
      <c r="G6" s="4">
        <v>1980</v>
      </c>
      <c r="H6" s="4">
        <v>21</v>
      </c>
      <c r="I6" s="4">
        <v>29</v>
      </c>
      <c r="K6" s="9">
        <f>-(C4+C5)/C6^2</f>
        <v>-1.208780107475974E-5</v>
      </c>
      <c r="L6">
        <f>K6*D6</f>
        <v>-3.3845843009327271E-4</v>
      </c>
      <c r="M6">
        <f>L6^2</f>
        <v>1.1455410890120277E-7</v>
      </c>
      <c r="N6" s="2">
        <f>M6/$M$8</f>
        <v>0.64706776657808163</v>
      </c>
    </row>
    <row r="8" spans="1:14" x14ac:dyDescent="0.25">
      <c r="B8" t="s">
        <v>15</v>
      </c>
      <c r="C8" s="8">
        <f>(C4+C5)/C6</f>
        <v>2.1480022509848061E-2</v>
      </c>
      <c r="D8" s="9">
        <f>SQRT(M8)</f>
        <v>4.2075613064795171E-4</v>
      </c>
      <c r="M8">
        <f>SUM(M4:M6)</f>
        <v>1.7703572147783619E-7</v>
      </c>
    </row>
    <row r="9" spans="1:14" x14ac:dyDescent="0.25">
      <c r="K9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C3 U-U</vt:lpstr>
      <vt:lpstr>C2 a</vt:lpstr>
      <vt:lpstr>C1 v_átl</vt:lpstr>
      <vt:lpstr>C4 U+U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2020-09-13T21:01:06Z</dcterms:created>
  <dcterms:modified xsi:type="dcterms:W3CDTF">2020-10-03T17:25:45Z</dcterms:modified>
</cp:coreProperties>
</file>